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6"/>
  <workbookPr/>
  <mc:AlternateContent xmlns:mc="http://schemas.openxmlformats.org/markup-compatibility/2006">
    <mc:Choice Requires="x15">
      <x15ac:absPath xmlns:x15ac="http://schemas.microsoft.com/office/spreadsheetml/2010/11/ac" url="/Users/danpatty/Solcosta Home Loans Dropbox/Dan Patty - Solcosta Home Loans/Mortgage Stuff/Forms &amp; Templates/"/>
    </mc:Choice>
  </mc:AlternateContent>
  <xr:revisionPtr revIDLastSave="0" documentId="13_ncr:1_{6EE24C49-2F38-DE43-9017-6E2316FC97E8}" xr6:coauthVersionLast="47" xr6:coauthVersionMax="47" xr10:uidLastSave="{00000000-0000-0000-0000-000000000000}"/>
  <bookViews>
    <workbookView xWindow="0" yWindow="500" windowWidth="49760" windowHeight="26240" xr2:uid="{00000000-000D-0000-FFFF-FFFF00000000}"/>
  </bookViews>
  <sheets>
    <sheet name="Sheet2" sheetId="2" r:id="rId1"/>
  </sheets>
  <calcPr calcId="191028"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5" i="2" l="1"/>
  <c r="D6" i="2"/>
  <c r="F10" i="2"/>
  <c r="B10" i="2"/>
  <c r="F16" i="2"/>
  <c r="B16" i="2"/>
  <c r="F15" i="2"/>
  <c r="B15" i="2"/>
  <c r="F23" i="2"/>
  <c r="B23" i="2"/>
  <c r="F22" i="2"/>
  <c r="B22" i="2"/>
  <c r="F21" i="2"/>
  <c r="B21" i="2"/>
  <c r="D15" i="2" l="1"/>
  <c r="D22" i="2"/>
  <c r="C22" i="2"/>
  <c r="C16" i="2"/>
  <c r="C21" i="2"/>
  <c r="D16" i="2"/>
  <c r="D23" i="2"/>
  <c r="D21" i="2"/>
  <c r="D10" i="2"/>
  <c r="E22" i="2"/>
  <c r="G22" i="2" s="1"/>
  <c r="C15" i="2"/>
  <c r="C10" i="2"/>
  <c r="C23" i="2"/>
  <c r="E15" i="2"/>
  <c r="G15" i="2" s="1"/>
  <c r="E16" i="2" l="1"/>
  <c r="G16" i="2" s="1"/>
  <c r="E23" i="2"/>
  <c r="G23" i="2" s="1"/>
  <c r="E10" i="2"/>
  <c r="G10" i="2" s="1"/>
  <c r="G11" i="2" s="1"/>
  <c r="E21" i="2"/>
  <c r="G21" i="2" s="1"/>
  <c r="G24" i="2" s="1"/>
  <c r="G17" i="2"/>
</calcChain>
</file>

<file path=xl/sharedStrings.xml><?xml version="1.0" encoding="utf-8"?>
<sst xmlns="http://schemas.openxmlformats.org/spreadsheetml/2006/main" count="37" uniqueCount="21">
  <si>
    <t>Number of payments per year</t>
  </si>
  <si>
    <t>3-2-1 BUY DOWN</t>
  </si>
  <si>
    <t># of Payments</t>
  </si>
  <si>
    <t>2-1 BUY DOWN</t>
  </si>
  <si>
    <t>1-0 BUY DOWN</t>
  </si>
  <si>
    <t>Total # of payments</t>
  </si>
  <si>
    <t>Interest rate</t>
  </si>
  <si>
    <t>P&amp;I payment w/ buydown</t>
  </si>
  <si>
    <t>Year 1</t>
  </si>
  <si>
    <t>Year 2</t>
  </si>
  <si>
    <t>Year 3</t>
  </si>
  <si>
    <t>P&amp;I payment w/o buydown</t>
  </si>
  <si>
    <t>Regular P&amp;I payment (without buydown)</t>
  </si>
  <si>
    <t>Monthly savings</t>
  </si>
  <si>
    <t>Annual savings</t>
  </si>
  <si>
    <t>2-1 Buydown cost and total savings</t>
  </si>
  <si>
    <t>3-2-1 Buydown cost and total savings</t>
  </si>
  <si>
    <t>1-0 Buydown cost and total savings</t>
  </si>
  <si>
    <t>Note: Buydown must be paid for in the form of a seller credit. If the loan is paid off or refinanced before the end of the buydown period, the remaining funds spent on the buydown will be applied to the payoff (not lost!)</t>
  </si>
  <si>
    <r>
      <t>Loan amount (</t>
    </r>
    <r>
      <rPr>
        <sz val="11"/>
        <color rgb="FFFF0000"/>
        <rFont val="Calibri"/>
        <family val="2"/>
      </rPr>
      <t>*not*</t>
    </r>
    <r>
      <rPr>
        <sz val="11"/>
        <color rgb="FFFFFFFF"/>
        <rFont val="Calibri"/>
        <family val="2"/>
      </rPr>
      <t xml:space="preserve"> sales price)</t>
    </r>
  </si>
  <si>
    <t>Loan term in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</si>
</sst>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quot;$&quot;#,##0.00"/>
    <numFmt numFmtId="166" formatCode="0.000%"/>
  </numFmts>
  <fonts count="11" x14ac:knownFonts="1">
    <font>
      <sz val="10"/>
      <color rgb="FF000000"/>
      <name val="Arial"/>
      <scheme val="minor"/>
    </font>
    <font>
      <sz val="11"/>
      <color rgb="FFFFFFFF"/>
      <name val="Calibri"/>
      <family val="2"/>
    </font>
    <font>
      <sz val="11"/>
      <color theme="1"/>
      <name val="Calibri"/>
      <family val="2"/>
    </font>
    <font>
      <sz val="11"/>
      <color rgb="FF000000"/>
      <name val="Calibri"/>
      <family val="2"/>
    </font>
    <font>
      <sz val="10"/>
      <color rgb="FF000000"/>
      <name val="Arial"/>
      <family val="2"/>
      <scheme val="minor"/>
    </font>
    <font>
      <sz val="10"/>
      <color rgb="FF000000"/>
      <name val="Calibri"/>
      <family val="2"/>
    </font>
    <font>
      <sz val="11"/>
      <name val="Calibri"/>
      <family val="2"/>
    </font>
    <font>
      <i/>
      <sz val="11"/>
      <color rgb="FFFF0000"/>
      <name val="Calibri"/>
      <family val="2"/>
    </font>
    <font>
      <sz val="7"/>
      <name val="Calibri"/>
      <family val="2"/>
    </font>
    <font>
      <sz val="7"/>
      <color rgb="FF000000"/>
      <name val="Calibri"/>
      <family val="2"/>
    </font>
    <font>
      <sz val="11"/>
      <color rgb="FFFF0000"/>
      <name val="Calibri"/>
      <family val="2"/>
    </font>
  </fonts>
  <fills count="5">
    <fill>
      <patternFill patternType="none"/>
    </fill>
    <fill>
      <patternFill patternType="gray125"/>
    </fill>
    <fill>
      <patternFill patternType="solid">
        <fgColor rgb="FF808080"/>
        <bgColor rgb="FF808080"/>
      </patternFill>
    </fill>
    <fill>
      <patternFill patternType="solid">
        <fgColor rgb="FFFFFFFF"/>
        <bgColor rgb="FFFFFFFF"/>
      </patternFill>
    </fill>
    <fill>
      <patternFill patternType="solid">
        <fgColor rgb="FF00B050"/>
        <bgColor indexed="64"/>
      </patternFill>
    </fill>
  </fills>
  <borders count="6">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4" fillId="0" borderId="0" applyFont="0" applyFill="0" applyBorder="0" applyAlignment="0" applyProtection="0"/>
  </cellStyleXfs>
  <cellXfs count="38">
    <xf numFmtId="0" fontId="0" fillId="0" borderId="0" xfId="0"/>
    <xf numFmtId="164" fontId="2" fillId="0" borderId="3" xfId="0" applyNumberFormat="1" applyFont="1" applyBorder="1" applyAlignment="1">
      <alignment horizontal="right"/>
    </xf>
    <xf numFmtId="49" fontId="2" fillId="0" borderId="0" xfId="0" applyNumberFormat="1" applyFont="1"/>
    <xf numFmtId="165" fontId="2" fillId="0" borderId="3" xfId="0" applyNumberFormat="1" applyFont="1" applyBorder="1" applyAlignment="1">
      <alignment horizontal="right"/>
    </xf>
    <xf numFmtId="2" fontId="2" fillId="0" borderId="3" xfId="0" applyNumberFormat="1" applyFont="1" applyBorder="1" applyAlignment="1">
      <alignment horizontal="center"/>
    </xf>
    <xf numFmtId="165" fontId="2" fillId="0" borderId="3" xfId="0" applyNumberFormat="1" applyFont="1" applyBorder="1" applyAlignment="1">
      <alignment horizontal="center"/>
    </xf>
    <xf numFmtId="49" fontId="2" fillId="0" borderId="3" xfId="0" applyNumberFormat="1" applyFont="1" applyBorder="1" applyAlignment="1">
      <alignment horizontal="center"/>
    </xf>
    <xf numFmtId="165" fontId="1" fillId="2" borderId="3" xfId="0" applyNumberFormat="1" applyFont="1" applyFill="1" applyBorder="1" applyAlignment="1">
      <alignment horizontal="center"/>
    </xf>
    <xf numFmtId="0" fontId="2" fillId="0" borderId="3" xfId="0" applyFont="1" applyBorder="1" applyAlignment="1">
      <alignment horizontal="right"/>
    </xf>
    <xf numFmtId="2" fontId="2" fillId="0" borderId="5" xfId="0" applyNumberFormat="1" applyFont="1" applyBorder="1" applyAlignment="1">
      <alignment horizontal="center"/>
    </xf>
    <xf numFmtId="165" fontId="2" fillId="0" borderId="5" xfId="0" applyNumberFormat="1" applyFont="1" applyBorder="1" applyAlignment="1">
      <alignment horizontal="center"/>
    </xf>
    <xf numFmtId="49" fontId="2" fillId="0" borderId="5" xfId="0" applyNumberFormat="1" applyFont="1" applyBorder="1" applyAlignment="1">
      <alignment horizontal="center"/>
    </xf>
    <xf numFmtId="165" fontId="1" fillId="2" borderId="5" xfId="0" applyNumberFormat="1" applyFont="1" applyFill="1" applyBorder="1" applyAlignment="1">
      <alignment horizontal="center"/>
    </xf>
    <xf numFmtId="165" fontId="3" fillId="3" borderId="0" xfId="0" applyNumberFormat="1" applyFont="1" applyFill="1" applyAlignment="1">
      <alignment horizontal="center"/>
    </xf>
    <xf numFmtId="166" fontId="2" fillId="0" borderId="3" xfId="0" applyNumberFormat="1" applyFont="1" applyBorder="1" applyAlignment="1">
      <alignment horizontal="right"/>
    </xf>
    <xf numFmtId="0" fontId="5" fillId="0" borderId="0" xfId="0" applyFont="1"/>
    <xf numFmtId="0" fontId="3" fillId="0" borderId="0" xfId="0" applyFont="1"/>
    <xf numFmtId="0" fontId="7" fillId="0" borderId="0" xfId="0" applyFont="1"/>
    <xf numFmtId="2" fontId="1" fillId="0" borderId="0" xfId="0" applyNumberFormat="1" applyFont="1" applyAlignment="1">
      <alignment horizontal="right"/>
    </xf>
    <xf numFmtId="0" fontId="6" fillId="0" borderId="0" xfId="0" applyFont="1"/>
    <xf numFmtId="165" fontId="1" fillId="0" borderId="0" xfId="0" applyNumberFormat="1" applyFont="1" applyAlignment="1">
      <alignment horizontal="center"/>
    </xf>
    <xf numFmtId="166" fontId="2" fillId="0" borderId="5" xfId="0" applyNumberFormat="1" applyFont="1" applyBorder="1" applyAlignment="1">
      <alignment horizontal="center"/>
    </xf>
    <xf numFmtId="166" fontId="2" fillId="0" borderId="3" xfId="0" applyNumberFormat="1" applyFont="1" applyBorder="1" applyAlignment="1">
      <alignment horizontal="center"/>
    </xf>
    <xf numFmtId="2" fontId="2" fillId="4" borderId="5" xfId="0" applyNumberFormat="1" applyFont="1" applyFill="1" applyBorder="1" applyAlignment="1">
      <alignment horizontal="center"/>
    </xf>
    <xf numFmtId="165" fontId="2" fillId="4" borderId="3" xfId="0" applyNumberFormat="1" applyFont="1" applyFill="1" applyBorder="1" applyAlignment="1">
      <alignment horizontal="center"/>
    </xf>
    <xf numFmtId="165" fontId="2" fillId="4" borderId="5" xfId="0" applyNumberFormat="1" applyFont="1" applyFill="1" applyBorder="1" applyAlignment="1">
      <alignment horizontal="center"/>
    </xf>
    <xf numFmtId="165" fontId="3" fillId="4" borderId="5" xfId="1" applyNumberFormat="1" applyFont="1" applyFill="1" applyBorder="1" applyAlignment="1">
      <alignment horizontal="center"/>
    </xf>
    <xf numFmtId="49" fontId="1" fillId="2" borderId="1" xfId="0" applyNumberFormat="1" applyFont="1" applyFill="1" applyBorder="1" applyAlignment="1">
      <alignment horizontal="center"/>
    </xf>
    <xf numFmtId="0" fontId="6" fillId="0" borderId="4" xfId="0" applyFont="1" applyBorder="1"/>
    <xf numFmtId="0" fontId="6" fillId="0" borderId="2" xfId="0" applyFont="1" applyBorder="1"/>
    <xf numFmtId="2" fontId="1" fillId="2" borderId="1" xfId="0" applyNumberFormat="1" applyFont="1" applyFill="1" applyBorder="1" applyAlignment="1">
      <alignment horizontal="right"/>
    </xf>
    <xf numFmtId="49" fontId="1" fillId="2" borderId="1" xfId="0" applyNumberFormat="1" applyFont="1" applyFill="1" applyBorder="1" applyAlignment="1">
      <alignment horizontal="right"/>
    </xf>
    <xf numFmtId="49" fontId="8" fillId="0" borderId="0" xfId="0" applyNumberFormat="1" applyFont="1" applyAlignment="1">
      <alignment horizontal="left"/>
    </xf>
    <xf numFmtId="0" fontId="9" fillId="0" borderId="0" xfId="0" applyFont="1" applyAlignment="1">
      <alignment horizontal="left"/>
    </xf>
    <xf numFmtId="49" fontId="1" fillId="2" borderId="0" xfId="0" applyNumberFormat="1" applyFont="1" applyFill="1" applyAlignment="1">
      <alignment horizontal="center"/>
    </xf>
    <xf numFmtId="0" fontId="3" fillId="0" borderId="0" xfId="0" applyFont="1"/>
    <xf numFmtId="2" fontId="1" fillId="2" borderId="5" xfId="0" applyNumberFormat="1" applyFont="1" applyFill="1" applyBorder="1" applyAlignment="1">
      <alignment horizontal="right"/>
    </xf>
    <xf numFmtId="0" fontId="6" fillId="0" borderId="5" xfId="0" applyFont="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tiktok.com/@loansbydan" TargetMode="External"/><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15240</xdr:colOff>
      <xdr:row>0</xdr:row>
      <xdr:rowOff>10160</xdr:rowOff>
    </xdr:from>
    <xdr:to>
      <xdr:col>6</xdr:col>
      <xdr:colOff>1542448</xdr:colOff>
      <xdr:row>4</xdr:row>
      <xdr:rowOff>132080</xdr:rowOff>
    </xdr:to>
    <xdr:pic>
      <xdr:nvPicPr>
        <xdr:cNvPr id="3" name="Picture 2">
          <a:extLst>
            <a:ext uri="{FF2B5EF4-FFF2-40B4-BE49-F238E27FC236}">
              <a16:creationId xmlns:a16="http://schemas.microsoft.com/office/drawing/2014/main" id="{A9EB304D-37C3-3D64-EA23-C807D2B1D792}"/>
            </a:ext>
          </a:extLst>
        </xdr:cNvPr>
        <xdr:cNvPicPr>
          <a:picLocks noChangeAspect="1"/>
        </xdr:cNvPicPr>
      </xdr:nvPicPr>
      <xdr:blipFill>
        <a:blip xmlns:r="http://schemas.openxmlformats.org/officeDocument/2006/relationships" r:embed="rId1"/>
        <a:stretch>
          <a:fillRect/>
        </a:stretch>
      </xdr:blipFill>
      <xdr:spPr>
        <a:xfrm>
          <a:off x="4993640" y="10160"/>
          <a:ext cx="3599848" cy="894080"/>
        </a:xfrm>
        <a:prstGeom prst="rect">
          <a:avLst/>
        </a:prstGeom>
      </xdr:spPr>
    </xdr:pic>
    <xdr:clientData/>
  </xdr:twoCellAnchor>
  <xdr:twoCellAnchor editAs="oneCell">
    <xdr:from>
      <xdr:col>6</xdr:col>
      <xdr:colOff>146872</xdr:colOff>
      <xdr:row>5</xdr:row>
      <xdr:rowOff>56314</xdr:rowOff>
    </xdr:from>
    <xdr:to>
      <xdr:col>6</xdr:col>
      <xdr:colOff>940004</xdr:colOff>
      <xdr:row>6</xdr:row>
      <xdr:rowOff>95034</xdr:rowOff>
    </xdr:to>
    <xdr:pic>
      <xdr:nvPicPr>
        <xdr:cNvPr id="2" name="Picture 1">
          <a:hlinkClick xmlns:r="http://schemas.openxmlformats.org/officeDocument/2006/relationships" r:id="rId2"/>
          <a:extLst>
            <a:ext uri="{FF2B5EF4-FFF2-40B4-BE49-F238E27FC236}">
              <a16:creationId xmlns:a16="http://schemas.microsoft.com/office/drawing/2014/main" id="{4B9B3625-FB33-D04D-8B1F-1CC1799991E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195372" y="1072314"/>
          <a:ext cx="793132" cy="229220"/>
        </a:xfrm>
        <a:prstGeom prst="rect">
          <a:avLst/>
        </a:prstGeom>
      </xdr:spPr>
    </xdr:pic>
    <xdr:clientData/>
  </xdr:twoCellAnchor>
  <xdr:twoCellAnchor editAs="oneCell">
    <xdr:from>
      <xdr:col>4</xdr:col>
      <xdr:colOff>285102</xdr:colOff>
      <xdr:row>5</xdr:row>
      <xdr:rowOff>6731</xdr:rowOff>
    </xdr:from>
    <xdr:to>
      <xdr:col>5</xdr:col>
      <xdr:colOff>224626</xdr:colOff>
      <xdr:row>6</xdr:row>
      <xdr:rowOff>185244</xdr:rowOff>
    </xdr:to>
    <xdr:pic>
      <xdr:nvPicPr>
        <xdr:cNvPr id="4" name="Picture 3">
          <a:hlinkClick xmlns:r="http://schemas.openxmlformats.org/officeDocument/2006/relationships" r:id="rId2"/>
          <a:extLst>
            <a:ext uri="{FF2B5EF4-FFF2-40B4-BE49-F238E27FC236}">
              <a16:creationId xmlns:a16="http://schemas.microsoft.com/office/drawing/2014/main" id="{B52935E4-4ACB-AF4D-A7BB-4DB6F674C18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63502" y="1022731"/>
          <a:ext cx="1057124" cy="369013"/>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B2B53-9E19-4076-92F5-E113958AF7A9}">
  <dimension ref="A1:I27"/>
  <sheetViews>
    <sheetView tabSelected="1" zoomScale="250" zoomScaleNormal="217" workbookViewId="0">
      <selection activeCell="D3" sqref="D3"/>
    </sheetView>
  </sheetViews>
  <sheetFormatPr baseColWidth="10" defaultColWidth="10.1640625" defaultRowHeight="14" x14ac:dyDescent="0.2"/>
  <cols>
    <col min="1" max="1" width="6.33203125" style="15" bestFit="1" customWidth="1"/>
    <col min="2" max="2" width="12.33203125" style="15" customWidth="1"/>
    <col min="3" max="3" width="25.6640625" style="15" customWidth="1"/>
    <col min="4" max="4" width="21" style="15" bestFit="1" customWidth="1"/>
    <col min="5" max="5" width="14.6640625" style="15" bestFit="1" customWidth="1"/>
    <col min="6" max="6" width="12.5" style="15" bestFit="1" customWidth="1"/>
    <col min="7" max="7" width="20.33203125" style="15" bestFit="1" customWidth="1"/>
    <col min="8" max="8" width="20.33203125" style="15" customWidth="1"/>
    <col min="9" max="16384" width="10.1640625" style="15"/>
  </cols>
  <sheetData>
    <row r="1" spans="1:9" ht="15" x14ac:dyDescent="0.2">
      <c r="B1" s="31" t="s">
        <v>19</v>
      </c>
      <c r="C1" s="29"/>
      <c r="D1" s="1">
        <v>600000</v>
      </c>
      <c r="E1" s="16"/>
      <c r="F1" s="16"/>
      <c r="G1" s="16"/>
      <c r="H1" s="16"/>
      <c r="I1" s="16"/>
    </row>
    <row r="2" spans="1:9" ht="15" x14ac:dyDescent="0.2">
      <c r="B2" s="31" t="s">
        <v>6</v>
      </c>
      <c r="C2" s="29"/>
      <c r="D2" s="14">
        <v>0.06</v>
      </c>
      <c r="E2" s="17"/>
      <c r="F2" s="16"/>
      <c r="G2" s="16"/>
      <c r="H2" s="16"/>
      <c r="I2" s="16"/>
    </row>
    <row r="3" spans="1:9" ht="15" x14ac:dyDescent="0.2">
      <c r="B3" s="31" t="s">
        <v>20</v>
      </c>
      <c r="C3" s="29"/>
      <c r="D3" s="8">
        <v>30</v>
      </c>
      <c r="E3" s="16"/>
      <c r="F3" s="16"/>
      <c r="G3" s="16"/>
      <c r="H3" s="16"/>
      <c r="I3" s="16"/>
    </row>
    <row r="4" spans="1:9" ht="15" x14ac:dyDescent="0.2">
      <c r="B4" s="31" t="s">
        <v>0</v>
      </c>
      <c r="C4" s="29"/>
      <c r="D4" s="8">
        <v>12</v>
      </c>
      <c r="E4" s="16"/>
      <c r="F4" s="16"/>
      <c r="G4" s="16"/>
      <c r="H4" s="16"/>
      <c r="I4" s="16"/>
    </row>
    <row r="5" spans="1:9" ht="15" x14ac:dyDescent="0.2">
      <c r="B5" s="31" t="s">
        <v>12</v>
      </c>
      <c r="C5" s="29"/>
      <c r="D5" s="3">
        <f>PMT(D2/D4,(D3*D4),D1)*-1</f>
        <v>3597.3</v>
      </c>
      <c r="E5" s="16"/>
      <c r="F5" s="16"/>
      <c r="G5" s="16"/>
      <c r="H5" s="16"/>
      <c r="I5" s="16"/>
    </row>
    <row r="6" spans="1:9" ht="15" x14ac:dyDescent="0.2">
      <c r="B6" s="31" t="s">
        <v>5</v>
      </c>
      <c r="C6" s="29"/>
      <c r="D6" s="8">
        <f>D3*12</f>
        <v>360</v>
      </c>
      <c r="E6" s="16"/>
      <c r="F6" s="16"/>
      <c r="G6" s="16"/>
      <c r="H6" s="16"/>
      <c r="I6" s="16"/>
    </row>
    <row r="7" spans="1:9" ht="15" x14ac:dyDescent="0.2">
      <c r="B7" s="16"/>
      <c r="C7" s="16"/>
      <c r="D7" s="16"/>
      <c r="E7" s="16"/>
      <c r="F7" s="16"/>
      <c r="G7" s="16"/>
      <c r="H7" s="16"/>
      <c r="I7" s="16"/>
    </row>
    <row r="8" spans="1:9" ht="15" x14ac:dyDescent="0.2">
      <c r="B8" s="27" t="s">
        <v>4</v>
      </c>
      <c r="C8" s="28"/>
      <c r="D8" s="28"/>
      <c r="E8" s="28"/>
      <c r="F8" s="28"/>
      <c r="G8" s="29"/>
      <c r="H8" s="16"/>
    </row>
    <row r="9" spans="1:9" ht="15" x14ac:dyDescent="0.2">
      <c r="B9" s="4" t="s">
        <v>6</v>
      </c>
      <c r="C9" s="9" t="s">
        <v>11</v>
      </c>
      <c r="D9" s="9" t="s">
        <v>7</v>
      </c>
      <c r="E9" s="23" t="s">
        <v>13</v>
      </c>
      <c r="F9" s="4" t="s">
        <v>2</v>
      </c>
      <c r="G9" s="23" t="s">
        <v>14</v>
      </c>
      <c r="H9" s="16"/>
    </row>
    <row r="10" spans="1:9" ht="15" x14ac:dyDescent="0.2">
      <c r="A10" s="15" t="s">
        <v>8</v>
      </c>
      <c r="B10" s="22">
        <f>D2-0.01</f>
        <v>0.05</v>
      </c>
      <c r="C10" s="5">
        <f>D5</f>
        <v>3597.3</v>
      </c>
      <c r="D10" s="13">
        <f>-PMT(B10/D4,D6,D1)</f>
        <v>3220.93</v>
      </c>
      <c r="E10" s="24">
        <f>C10-D10</f>
        <v>376.37</v>
      </c>
      <c r="F10" s="6">
        <f>D4</f>
        <v>12</v>
      </c>
      <c r="G10" s="24">
        <f>E10*F10</f>
        <v>4516.4399999999996</v>
      </c>
      <c r="H10" s="16"/>
    </row>
    <row r="11" spans="1:9" ht="15" x14ac:dyDescent="0.2">
      <c r="B11" s="30" t="s">
        <v>17</v>
      </c>
      <c r="C11" s="28"/>
      <c r="D11" s="28"/>
      <c r="E11" s="28"/>
      <c r="F11" s="29"/>
      <c r="G11" s="7">
        <f>SUM(G10)</f>
        <v>4516.4399999999996</v>
      </c>
      <c r="H11" s="16"/>
    </row>
    <row r="12" spans="1:9" ht="15" x14ac:dyDescent="0.2">
      <c r="B12" s="18"/>
      <c r="C12" s="19"/>
      <c r="D12" s="19"/>
      <c r="E12" s="19"/>
      <c r="F12" s="19"/>
      <c r="G12" s="20"/>
      <c r="H12" s="16"/>
    </row>
    <row r="13" spans="1:9" ht="15" x14ac:dyDescent="0.2">
      <c r="B13" s="27" t="s">
        <v>3</v>
      </c>
      <c r="C13" s="28"/>
      <c r="D13" s="28"/>
      <c r="E13" s="28"/>
      <c r="F13" s="28"/>
      <c r="G13" s="29"/>
      <c r="H13" s="16"/>
    </row>
    <row r="14" spans="1:9" ht="15" x14ac:dyDescent="0.2">
      <c r="B14" s="4" t="s">
        <v>6</v>
      </c>
      <c r="C14" s="9" t="s">
        <v>11</v>
      </c>
      <c r="D14" s="9" t="s">
        <v>7</v>
      </c>
      <c r="E14" s="23" t="s">
        <v>13</v>
      </c>
      <c r="F14" s="4" t="s">
        <v>2</v>
      </c>
      <c r="G14" s="23" t="s">
        <v>14</v>
      </c>
      <c r="H14" s="16"/>
    </row>
    <row r="15" spans="1:9" ht="15" x14ac:dyDescent="0.2">
      <c r="A15" s="15" t="s">
        <v>8</v>
      </c>
      <c r="B15" s="22">
        <f>D2-0.02</f>
        <v>0.04</v>
      </c>
      <c r="C15" s="5">
        <f>D5</f>
        <v>3597.3</v>
      </c>
      <c r="D15" s="5">
        <f>-PMT(B15/D4,D6,D1)</f>
        <v>2864.49</v>
      </c>
      <c r="E15" s="24">
        <f>D5-D15</f>
        <v>732.81</v>
      </c>
      <c r="F15" s="6">
        <f>D4</f>
        <v>12</v>
      </c>
      <c r="G15" s="24">
        <f t="shared" ref="G15:G16" si="0">E15*F15</f>
        <v>8793.7199999999993</v>
      </c>
      <c r="H15" s="16"/>
    </row>
    <row r="16" spans="1:9" ht="15" x14ac:dyDescent="0.2">
      <c r="A16" s="15" t="s">
        <v>9</v>
      </c>
      <c r="B16" s="22">
        <f>D2-0.01</f>
        <v>0.05</v>
      </c>
      <c r="C16" s="5">
        <f>D5</f>
        <v>3597.3</v>
      </c>
      <c r="D16" s="5">
        <f>-PMT(B16/D4,D6,D1)</f>
        <v>3220.93</v>
      </c>
      <c r="E16" s="24">
        <f>D5-D16</f>
        <v>376.37</v>
      </c>
      <c r="F16" s="6">
        <f>D4</f>
        <v>12</v>
      </c>
      <c r="G16" s="24">
        <f t="shared" si="0"/>
        <v>4516.4399999999996</v>
      </c>
      <c r="H16" s="16"/>
    </row>
    <row r="17" spans="1:9" ht="15" x14ac:dyDescent="0.2">
      <c r="B17" s="30" t="s">
        <v>15</v>
      </c>
      <c r="C17" s="28"/>
      <c r="D17" s="28"/>
      <c r="E17" s="28"/>
      <c r="F17" s="29"/>
      <c r="G17" s="7">
        <f>SUM(G15:G16)</f>
        <v>13310.16</v>
      </c>
      <c r="H17" s="16"/>
    </row>
    <row r="18" spans="1:9" ht="15" x14ac:dyDescent="0.2">
      <c r="B18" s="18"/>
      <c r="C18" s="19"/>
      <c r="D18" s="19"/>
      <c r="E18" s="19"/>
      <c r="F18" s="19"/>
      <c r="G18" s="20"/>
      <c r="H18" s="16"/>
    </row>
    <row r="19" spans="1:9" ht="15" x14ac:dyDescent="0.2">
      <c r="B19" s="34" t="s">
        <v>1</v>
      </c>
      <c r="C19" s="35"/>
      <c r="D19" s="35"/>
      <c r="E19" s="35"/>
      <c r="F19" s="35"/>
      <c r="G19" s="35"/>
      <c r="H19" s="16"/>
    </row>
    <row r="20" spans="1:9" ht="15" x14ac:dyDescent="0.2">
      <c r="B20" s="9" t="s">
        <v>6</v>
      </c>
      <c r="C20" s="9" t="s">
        <v>11</v>
      </c>
      <c r="D20" s="9" t="s">
        <v>7</v>
      </c>
      <c r="E20" s="23" t="s">
        <v>13</v>
      </c>
      <c r="F20" s="9" t="s">
        <v>2</v>
      </c>
      <c r="G20" s="23" t="s">
        <v>14</v>
      </c>
      <c r="H20" s="16"/>
    </row>
    <row r="21" spans="1:9" ht="15" x14ac:dyDescent="0.2">
      <c r="A21" s="15" t="s">
        <v>8</v>
      </c>
      <c r="B21" s="21">
        <f>D2-0.03</f>
        <v>0.03</v>
      </c>
      <c r="C21" s="10">
        <f>D5</f>
        <v>3597.3</v>
      </c>
      <c r="D21" s="10">
        <f>-PMT(B21/D4,D6,D1)</f>
        <v>2529.62</v>
      </c>
      <c r="E21" s="25">
        <f>C21-D21</f>
        <v>1067.68</v>
      </c>
      <c r="F21" s="11">
        <f>D4</f>
        <v>12</v>
      </c>
      <c r="G21" s="25">
        <f t="shared" ref="G21:G23" si="1">E21*12</f>
        <v>12812.16</v>
      </c>
      <c r="H21" s="16"/>
    </row>
    <row r="22" spans="1:9" ht="15" x14ac:dyDescent="0.2">
      <c r="A22" s="15" t="s">
        <v>9</v>
      </c>
      <c r="B22" s="21">
        <f>D2-0.02</f>
        <v>0.04</v>
      </c>
      <c r="C22" s="10">
        <f>D5</f>
        <v>3597.3</v>
      </c>
      <c r="D22" s="10">
        <f>-PMT(B22/D4,D6,D1)</f>
        <v>2864.49</v>
      </c>
      <c r="E22" s="25">
        <f>D5-D22</f>
        <v>732.81</v>
      </c>
      <c r="F22" s="11">
        <f>D4</f>
        <v>12</v>
      </c>
      <c r="G22" s="25">
        <f t="shared" si="1"/>
        <v>8793.7199999999993</v>
      </c>
      <c r="H22" s="16"/>
    </row>
    <row r="23" spans="1:9" ht="15" x14ac:dyDescent="0.2">
      <c r="A23" s="15" t="s">
        <v>10</v>
      </c>
      <c r="B23" s="21">
        <f>D2-0.01</f>
        <v>0.05</v>
      </c>
      <c r="C23" s="10">
        <f>D5</f>
        <v>3597.3</v>
      </c>
      <c r="D23" s="10">
        <f>-PMT(B23/D4,D6,D1)</f>
        <v>3220.93</v>
      </c>
      <c r="E23" s="25">
        <f>D5-D23</f>
        <v>376.37</v>
      </c>
      <c r="F23" s="11">
        <f>D4</f>
        <v>12</v>
      </c>
      <c r="G23" s="26">
        <f t="shared" si="1"/>
        <v>4516.4399999999996</v>
      </c>
      <c r="H23" s="16"/>
    </row>
    <row r="24" spans="1:9" ht="15" x14ac:dyDescent="0.2">
      <c r="B24" s="36" t="s">
        <v>16</v>
      </c>
      <c r="C24" s="37"/>
      <c r="D24" s="37"/>
      <c r="E24" s="37"/>
      <c r="F24" s="37"/>
      <c r="G24" s="12">
        <f>SUM(G21:G23)</f>
        <v>26122.32</v>
      </c>
      <c r="H24" s="16"/>
    </row>
    <row r="25" spans="1:9" ht="15" x14ac:dyDescent="0.2">
      <c r="B25" s="2"/>
      <c r="C25" s="2"/>
      <c r="D25" s="2"/>
      <c r="E25" s="2"/>
      <c r="F25" s="2"/>
      <c r="G25" s="2"/>
      <c r="H25" s="2"/>
      <c r="I25" s="16"/>
    </row>
    <row r="26" spans="1:9" ht="15" x14ac:dyDescent="0.2">
      <c r="B26" s="32" t="s">
        <v>18</v>
      </c>
      <c r="C26" s="33"/>
      <c r="D26" s="33"/>
      <c r="E26" s="33"/>
      <c r="F26" s="33"/>
      <c r="G26" s="33"/>
      <c r="H26" s="2"/>
      <c r="I26" s="16"/>
    </row>
    <row r="27" spans="1:9" ht="15" x14ac:dyDescent="0.2">
      <c r="B27" s="16"/>
      <c r="C27" s="16"/>
      <c r="D27" s="16"/>
      <c r="E27" s="16"/>
      <c r="F27" s="16"/>
      <c r="G27" s="16"/>
      <c r="H27" s="16"/>
      <c r="I27" s="16"/>
    </row>
  </sheetData>
  <mergeCells count="13">
    <mergeCell ref="B26:G26"/>
    <mergeCell ref="B19:G19"/>
    <mergeCell ref="B24:F24"/>
    <mergeCell ref="B13:G13"/>
    <mergeCell ref="B17:F17"/>
    <mergeCell ref="B8:G8"/>
    <mergeCell ref="B11:F11"/>
    <mergeCell ref="B1:C1"/>
    <mergeCell ref="B2:C2"/>
    <mergeCell ref="B3:C3"/>
    <mergeCell ref="B4:C4"/>
    <mergeCell ref="B5:C5"/>
    <mergeCell ref="B6:C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Microsoft Office User</cp:lastModifiedBy>
  <cp:revision/>
  <dcterms:created xsi:type="dcterms:W3CDTF">2022-06-11T18:51:52Z</dcterms:created>
  <dcterms:modified xsi:type="dcterms:W3CDTF">2023-01-23T16:09:27Z</dcterms:modified>
  <cp:category/>
  <cp:contentStatus/>
</cp:coreProperties>
</file>